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ata38-my.sharepoint.com/personal/dan_nelles_ata38_ab_ca/Documents/Desktop/Calculators/"/>
    </mc:Choice>
  </mc:AlternateContent>
  <xr:revisionPtr revIDLastSave="27" documentId="13_ncr:1_{E0CD0EFE-4268-9744-B1CB-40D48B65D4DA}" xr6:coauthVersionLast="47" xr6:coauthVersionMax="47" xr10:uidLastSave="{75EA2EAB-D961-8549-94D3-3048613E8BF2}"/>
  <workbookProtection workbookAlgorithmName="SHA-512" workbookHashValue="qG6y9R3KZ1f4voDRz60D3w/t9gcUG/POQS1l1gaZ/9XsQuEYgQIp52j0PAs0nAq8NTR/jCsnwMK5yGsV4ktwrw==" workbookSaltValue="1HEZN3KVNw4ByYfDohdsKw==" workbookSpinCount="100000" lockStructure="1"/>
  <bookViews>
    <workbookView xWindow="200" yWindow="500" windowWidth="30000" windowHeight="19240" xr2:uid="{9078D7CE-40CE-C04D-B044-D01BA629869C}"/>
  </bookViews>
  <sheets>
    <sheet name="Mat Leave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F20" i="1"/>
  <c r="F18" i="1"/>
  <c r="F14" i="1"/>
  <c r="F30" i="1"/>
  <c r="F12" i="1"/>
  <c r="F16" i="1" l="1"/>
  <c r="J13" i="1" l="1"/>
  <c r="L13" i="1" s="1"/>
  <c r="F24" i="1"/>
  <c r="F28" i="1" l="1"/>
  <c r="F26" i="1"/>
  <c r="L15" i="1"/>
  <c r="N15" i="1"/>
  <c r="F22" i="1"/>
  <c r="D10" i="1" l="1"/>
</calcChain>
</file>

<file path=xl/sharedStrings.xml><?xml version="1.0" encoding="utf-8"?>
<sst xmlns="http://schemas.openxmlformats.org/spreadsheetml/2006/main" count="35" uniqueCount="34">
  <si>
    <t>Baby's Expected Due Date: (YYYY-MM-DD)</t>
  </si>
  <si>
    <t>Will the birth involve a C-Section? (Yes/No)</t>
  </si>
  <si>
    <t>Earliest date you can start a maternity leave:</t>
  </si>
  <si>
    <t>Earliest date you could start a sick leave without impacting top-up pay:</t>
  </si>
  <si>
    <t>Latest date you can file paperwork declaring your parental leave dates:</t>
  </si>
  <si>
    <t>Latest date you could file your maternity leave intention:</t>
  </si>
  <si>
    <t>Anticipated Return to Work Date: (YYYY-MM-DD)</t>
  </si>
  <si>
    <t>Last possible day to confirm intention to return to work:</t>
  </si>
  <si>
    <t>Benefits</t>
  </si>
  <si>
    <t>Actual Maternity Leave Start Date: (YYYY-MM-DD)</t>
  </si>
  <si>
    <t>CBE-Paid Benefit Term:</t>
  </si>
  <si>
    <t>through</t>
  </si>
  <si>
    <t>Term during which you are responsible for benefit premiums:</t>
  </si>
  <si>
    <t>No</t>
  </si>
  <si>
    <t>First Day of the School Year…</t>
  </si>
  <si>
    <t>Traditional Calendar</t>
  </si>
  <si>
    <t>Modified Calendar</t>
  </si>
  <si>
    <r>
      <t xml:space="preserve">Recommended </t>
    </r>
    <r>
      <rPr>
        <sz val="12"/>
        <color theme="1"/>
        <rFont val="Arial"/>
        <family val="2"/>
      </rPr>
      <t>date to confirm return to work intention:</t>
    </r>
  </si>
  <si>
    <r>
      <t>What type of school did you teach at when your leave began? (</t>
    </r>
    <r>
      <rPr>
        <b/>
        <sz val="11"/>
        <color theme="1"/>
        <rFont val="Arial"/>
        <family val="2"/>
      </rPr>
      <t>T</t>
    </r>
    <r>
      <rPr>
        <sz val="11"/>
        <color theme="1"/>
        <rFont val="Arial"/>
        <family val="2"/>
      </rPr>
      <t xml:space="preserve"> = Traditional or </t>
    </r>
    <r>
      <rPr>
        <b/>
        <sz val="11"/>
        <color theme="1"/>
        <rFont val="Arial"/>
        <family val="2"/>
      </rPr>
      <t xml:space="preserve">M </t>
    </r>
    <r>
      <rPr>
        <sz val="11"/>
        <color theme="1"/>
        <rFont val="Arial"/>
        <family val="2"/>
      </rPr>
      <t>= Modified)</t>
    </r>
  </si>
  <si>
    <r>
      <t xml:space="preserve">Last day of maternity leave </t>
    </r>
    <r>
      <rPr>
        <b/>
        <sz val="12"/>
        <color theme="1"/>
        <rFont val="Arial"/>
        <family val="2"/>
      </rPr>
      <t>if leave began on the due date</t>
    </r>
    <r>
      <rPr>
        <sz val="12"/>
        <color theme="1"/>
        <rFont val="Arial"/>
        <family val="2"/>
      </rPr>
      <t>:</t>
    </r>
  </si>
  <si>
    <r>
      <t xml:space="preserve">Last day of maternity leave </t>
    </r>
    <r>
      <rPr>
        <b/>
        <sz val="12"/>
        <color theme="1"/>
        <rFont val="Arial"/>
        <family val="2"/>
      </rPr>
      <t>based on actual start date</t>
    </r>
    <r>
      <rPr>
        <sz val="12"/>
        <color theme="1"/>
        <rFont val="Arial"/>
        <family val="2"/>
      </rPr>
      <t>:</t>
    </r>
  </si>
  <si>
    <r>
      <rPr>
        <b/>
        <sz val="12"/>
        <color theme="1"/>
        <rFont val="Arial"/>
        <family val="2"/>
      </rPr>
      <t>First day of parental leave</t>
    </r>
    <r>
      <rPr>
        <sz val="12"/>
        <color theme="1"/>
        <rFont val="Arial"/>
        <family val="2"/>
      </rPr>
      <t>:</t>
    </r>
  </si>
  <si>
    <r>
      <rPr>
        <b/>
        <sz val="12"/>
        <color theme="1"/>
        <rFont val="Arial"/>
        <family val="2"/>
      </rPr>
      <t>Maximum Standard</t>
    </r>
    <r>
      <rPr>
        <sz val="12"/>
        <color theme="1"/>
        <rFont val="Arial"/>
        <family val="2"/>
      </rPr>
      <t xml:space="preserve"> parental leave:</t>
    </r>
  </si>
  <si>
    <r>
      <rPr>
        <b/>
        <sz val="12"/>
        <color theme="1"/>
        <rFont val="Arial"/>
        <family val="2"/>
      </rPr>
      <t>Maximum Extended</t>
    </r>
    <r>
      <rPr>
        <sz val="12"/>
        <color theme="1"/>
        <rFont val="Arial"/>
        <family val="2"/>
      </rPr>
      <t xml:space="preserve"> parental leave:</t>
    </r>
  </si>
  <si>
    <t>Maternity/Parental Leave Date Calculator</t>
  </si>
  <si>
    <t>**Disclaimer**</t>
  </si>
  <si>
    <t>T</t>
  </si>
  <si>
    <t>This tool is intended for reference purposes only and does not constitute offical advice, nor does it confer acutal entitlements. In any discrepancy between these dates and actual entitlements under the collective agreement, the collective agreement shall prevail. Contact Calgary Public Teachers, ATA Local 38 at (403) 262-6616 or email info@ata38.ab.ca for advice and assistance related to leaves, benefits, and the collective agreement.</t>
  </si>
  <si>
    <t>2023-2024</t>
  </si>
  <si>
    <t>**Note**</t>
  </si>
  <si>
    <t>Temporary and probationary teachers are only entitled to job-protected leave/benefits until the last day of their contract of employment. Contact Local 38 for information on your specific entitlements.
CBE Benefit premium coverage may extend longer than indicated based on the date the employer registered the monthly premium. Contact Local 38 for more details.</t>
  </si>
  <si>
    <t>2024-2025</t>
  </si>
  <si>
    <t>2025-2026*</t>
  </si>
  <si>
    <t>* 2025/26 dates are unconfirmed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</si>
</sst>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1009]mmmm\ d\,\ yyyy;@"/>
  </numFmts>
  <fonts count="11" x14ac:knownFonts="1">
    <font>
      <sz val="12"/>
      <color theme="1"/>
      <name val="Calibri"/>
      <family val="2"/>
      <scheme val="minor"/>
    </font>
    <font>
      <sz val="12"/>
      <color theme="1"/>
      <name val="Arial"/>
      <family val="2"/>
    </font>
    <font>
      <b/>
      <sz val="12"/>
      <color theme="1"/>
      <name val="Arial"/>
      <family val="2"/>
    </font>
    <font>
      <i/>
      <sz val="12"/>
      <color theme="1"/>
      <name val="Arial"/>
      <family val="2"/>
    </font>
    <font>
      <sz val="11"/>
      <color theme="1"/>
      <name val="Arial"/>
      <family val="2"/>
    </font>
    <font>
      <b/>
      <sz val="11"/>
      <color theme="1"/>
      <name val="Arial"/>
      <family val="2"/>
    </font>
    <font>
      <i/>
      <sz val="11"/>
      <color theme="1"/>
      <name val="Arial"/>
      <family val="2"/>
    </font>
    <font>
      <b/>
      <sz val="16"/>
      <color theme="1"/>
      <name val="Arial"/>
      <family val="2"/>
    </font>
    <font>
      <sz val="14"/>
      <color theme="1"/>
      <name val="Arial"/>
      <family val="2"/>
    </font>
    <font>
      <b/>
      <sz val="20"/>
      <color rgb="FF830065"/>
      <name val="Arial"/>
      <family val="2"/>
    </font>
    <font>
      <sz val="11"/>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1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40">
    <xf numFmtId="0" fontId="0" fillId="0" borderId="0" xfId="0"/>
    <xf numFmtId="0" fontId="1" fillId="0" borderId="0" xfId="0" applyFont="1"/>
    <xf numFmtId="165" fontId="1" fillId="0" borderId="0" xfId="0" applyNumberFormat="1" applyFont="1"/>
    <xf numFmtId="0" fontId="1" fillId="0" borderId="4" xfId="0" applyFont="1" applyBorder="1"/>
    <xf numFmtId="165" fontId="1" fillId="3" borderId="0" xfId="0" applyNumberFormat="1" applyFont="1" applyFill="1" applyAlignment="1">
      <alignment horizontal="center" vertical="center"/>
    </xf>
    <xf numFmtId="0" fontId="1" fillId="0" borderId="0" xfId="0" applyFont="1" applyAlignment="1">
      <alignment horizontal="center"/>
    </xf>
    <xf numFmtId="0" fontId="1" fillId="0" borderId="5" xfId="0" applyFont="1" applyBorder="1"/>
    <xf numFmtId="0" fontId="1" fillId="0" borderId="6" xfId="0" applyFont="1" applyBorder="1"/>
    <xf numFmtId="0" fontId="1" fillId="0" borderId="7" xfId="0" applyFont="1" applyBorder="1"/>
    <xf numFmtId="165" fontId="1" fillId="3" borderId="7" xfId="0" applyNumberFormat="1" applyFont="1" applyFill="1" applyBorder="1" applyAlignment="1">
      <alignment horizontal="center" vertical="center"/>
    </xf>
    <xf numFmtId="0" fontId="1" fillId="0" borderId="7" xfId="0" applyFont="1" applyBorder="1" applyAlignment="1">
      <alignment horizontal="center"/>
    </xf>
    <xf numFmtId="0" fontId="4" fillId="0" borderId="0" xfId="0" applyFont="1"/>
    <xf numFmtId="0" fontId="5" fillId="0" borderId="0" xfId="0" applyFont="1"/>
    <xf numFmtId="0" fontId="4" fillId="0" borderId="12" xfId="0" applyFont="1" applyBorder="1"/>
    <xf numFmtId="0" fontId="6" fillId="0" borderId="12" xfId="0" applyFont="1" applyBorder="1" applyAlignment="1">
      <alignment horizontal="center"/>
    </xf>
    <xf numFmtId="164" fontId="4" fillId="0" borderId="0" xfId="0" applyNumberFormat="1" applyFont="1" applyAlignment="1">
      <alignment horizontal="center"/>
    </xf>
    <xf numFmtId="164" fontId="4" fillId="0" borderId="13" xfId="0" applyNumberFormat="1" applyFont="1" applyBorder="1" applyAlignment="1">
      <alignment horizontal="center"/>
    </xf>
    <xf numFmtId="0" fontId="6" fillId="0" borderId="14" xfId="0" applyFont="1" applyBorder="1" applyAlignment="1">
      <alignment horizontal="center"/>
    </xf>
    <xf numFmtId="164" fontId="4" fillId="0" borderId="15" xfId="0" applyNumberFormat="1" applyFont="1" applyBorder="1" applyAlignment="1">
      <alignment horizontal="center"/>
    </xf>
    <xf numFmtId="164" fontId="4" fillId="0" borderId="16" xfId="0" applyNumberFormat="1" applyFont="1" applyBorder="1" applyAlignment="1">
      <alignment horizontal="center"/>
    </xf>
    <xf numFmtId="0" fontId="4" fillId="0" borderId="0" xfId="0" applyFont="1" applyAlignment="1">
      <alignment horizontal="center" vertical="center"/>
    </xf>
    <xf numFmtId="0" fontId="4" fillId="0" borderId="13" xfId="0" applyFont="1" applyBorder="1" applyAlignment="1">
      <alignment horizontal="center" vertical="center"/>
    </xf>
    <xf numFmtId="0" fontId="8" fillId="0" borderId="0" xfId="0" applyFont="1"/>
    <xf numFmtId="164" fontId="8" fillId="2" borderId="0" xfId="0" applyNumberFormat="1"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165" fontId="1" fillId="3" borderId="8" xfId="0" applyNumberFormat="1" applyFont="1" applyFill="1" applyBorder="1" applyAlignment="1">
      <alignment horizontal="center"/>
    </xf>
    <xf numFmtId="0" fontId="6" fillId="0" borderId="0" xfId="0" applyFont="1" applyAlignment="1">
      <alignment vertical="top" wrapText="1"/>
    </xf>
    <xf numFmtId="0" fontId="6" fillId="0" borderId="0" xfId="0" applyFont="1" applyAlignment="1">
      <alignment horizontal="left" vertical="top"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9" fillId="0" borderId="0" xfId="0" applyFont="1" applyAlignment="1">
      <alignment horizontal="left" vertical="center" wrapText="1"/>
    </xf>
    <xf numFmtId="0" fontId="1" fillId="0" borderId="0" xfId="0" applyFont="1" applyAlignment="1">
      <alignment horizontal="right"/>
    </xf>
    <xf numFmtId="0" fontId="4" fillId="0" borderId="0" xfId="0" applyFont="1" applyAlignment="1">
      <alignment horizontal="center" vertical="center" wrapText="1"/>
    </xf>
    <xf numFmtId="0" fontId="3" fillId="0" borderId="0" xfId="0" applyFont="1" applyAlignment="1">
      <alignment horizontal="right"/>
    </xf>
    <xf numFmtId="0" fontId="10" fillId="0" borderId="0" xfId="0" applyFont="1" applyAlignment="1">
      <alignment horizontal="center" vertical="center" wrapText="1"/>
    </xf>
    <xf numFmtId="164" fontId="4" fillId="0" borderId="0" xfId="0" applyNumberFormat="1" applyFont="1" applyBorder="1" applyAlignment="1">
      <alignment horizontal="center"/>
    </xf>
  </cellXfs>
  <cellStyles count="1">
    <cellStyle name="Normal" xfId="0" builtinId="0"/>
  </cellStyles>
  <dxfs count="0"/>
  <tableStyles count="0" defaultTableStyle="TableStyleMedium2" defaultPivotStyle="PivotStyleLight16"/>
  <colors>
    <mruColors>
      <color rgb="FF8300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647700</xdr:colOff>
      <xdr:row>0</xdr:row>
      <xdr:rowOff>50800</xdr:rowOff>
    </xdr:from>
    <xdr:to>
      <xdr:col>6</xdr:col>
      <xdr:colOff>1241425</xdr:colOff>
      <xdr:row>4</xdr:row>
      <xdr:rowOff>12065</xdr:rowOff>
    </xdr:to>
    <xdr:pic>
      <xdr:nvPicPr>
        <xdr:cNvPr id="2" name="Picture 1">
          <a:extLst>
            <a:ext uri="{FF2B5EF4-FFF2-40B4-BE49-F238E27FC236}">
              <a16:creationId xmlns:a16="http://schemas.microsoft.com/office/drawing/2014/main" id="{226DCB9D-133F-0846-80E3-4E6F8C7B7F8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373" t="37669"/>
        <a:stretch/>
      </xdr:blipFill>
      <xdr:spPr>
        <a:xfrm>
          <a:off x="3873500" y="50800"/>
          <a:ext cx="3971925" cy="6724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3E2D5-9135-914E-91AA-1F2E93C828C1}">
  <dimension ref="A1:O32"/>
  <sheetViews>
    <sheetView showGridLines="0" tabSelected="1" workbookViewId="0">
      <selection activeCell="C6" sqref="C6"/>
    </sheetView>
  </sheetViews>
  <sheetFormatPr baseColWidth="10" defaultRowHeight="14" x14ac:dyDescent="0.15"/>
  <cols>
    <col min="1" max="1" width="16.1640625" style="11" customWidth="1"/>
    <col min="2" max="2" width="10.83203125" style="11"/>
    <col min="3" max="3" width="15.33203125" style="11" customWidth="1"/>
    <col min="4" max="4" width="10.83203125" style="11"/>
    <col min="5" max="5" width="13" style="11" customWidth="1"/>
    <col min="6" max="6" width="20.5" style="11" customWidth="1"/>
    <col min="7" max="7" width="16.6640625" style="11" customWidth="1"/>
    <col min="8" max="8" width="10.83203125" style="11"/>
    <col min="9" max="9" width="12" style="11" customWidth="1"/>
    <col min="10" max="10" width="20" style="11" customWidth="1"/>
    <col min="11" max="11" width="18.6640625" style="11" customWidth="1"/>
    <col min="12" max="12" width="21.1640625" style="11" customWidth="1"/>
    <col min="13" max="13" width="10.83203125" style="11"/>
    <col min="14" max="14" width="19.33203125" style="11" bestFit="1" customWidth="1"/>
    <col min="15" max="16384" width="10.83203125" style="11"/>
  </cols>
  <sheetData>
    <row r="1" spans="1:15" x14ac:dyDescent="0.15">
      <c r="A1" s="34" t="s">
        <v>24</v>
      </c>
      <c r="B1" s="34"/>
      <c r="C1" s="34"/>
    </row>
    <row r="2" spans="1:15" x14ac:dyDescent="0.15">
      <c r="A2" s="34"/>
      <c r="B2" s="34"/>
      <c r="C2" s="34"/>
      <c r="I2" s="12" t="s">
        <v>29</v>
      </c>
    </row>
    <row r="3" spans="1:15" ht="14" customHeight="1" x14ac:dyDescent="0.15">
      <c r="A3" s="34"/>
      <c r="B3" s="34"/>
      <c r="C3" s="34"/>
      <c r="I3" s="27" t="s">
        <v>30</v>
      </c>
      <c r="J3" s="27"/>
      <c r="K3" s="27"/>
      <c r="L3" s="27"/>
      <c r="M3" s="27"/>
      <c r="N3" s="26"/>
      <c r="O3" s="26"/>
    </row>
    <row r="4" spans="1:15" x14ac:dyDescent="0.15">
      <c r="A4" s="34"/>
      <c r="B4" s="34"/>
      <c r="C4" s="34"/>
      <c r="I4" s="27"/>
      <c r="J4" s="27"/>
      <c r="K4" s="27"/>
      <c r="L4" s="27"/>
      <c r="M4" s="27"/>
      <c r="N4" s="26"/>
      <c r="O4" s="26"/>
    </row>
    <row r="5" spans="1:15" x14ac:dyDescent="0.15">
      <c r="I5" s="27"/>
      <c r="J5" s="27"/>
      <c r="K5" s="27"/>
      <c r="L5" s="27"/>
      <c r="M5" s="27"/>
      <c r="N5" s="26"/>
      <c r="O5" s="26"/>
    </row>
    <row r="6" spans="1:15" ht="51" customHeight="1" x14ac:dyDescent="0.15">
      <c r="A6" s="36" t="s">
        <v>0</v>
      </c>
      <c r="B6" s="36"/>
      <c r="C6" s="23">
        <v>45270</v>
      </c>
      <c r="E6" s="36" t="s">
        <v>9</v>
      </c>
      <c r="F6" s="36"/>
      <c r="G6" s="23">
        <v>45270</v>
      </c>
      <c r="I6" s="27"/>
      <c r="J6" s="27"/>
      <c r="K6" s="27"/>
      <c r="L6" s="27"/>
      <c r="M6" s="27"/>
      <c r="N6" s="26"/>
      <c r="O6" s="26"/>
    </row>
    <row r="7" spans="1:15" ht="18" x14ac:dyDescent="0.2">
      <c r="C7" s="22"/>
      <c r="G7" s="22"/>
      <c r="I7" s="26"/>
      <c r="J7" s="26"/>
      <c r="K7" s="26"/>
      <c r="L7" s="26"/>
      <c r="M7" s="26"/>
      <c r="N7" s="26"/>
      <c r="O7" s="26"/>
    </row>
    <row r="8" spans="1:15" ht="47" customHeight="1" x14ac:dyDescent="0.15">
      <c r="A8" s="36" t="s">
        <v>1</v>
      </c>
      <c r="B8" s="36"/>
      <c r="C8" s="24" t="s">
        <v>13</v>
      </c>
      <c r="E8" s="36" t="s">
        <v>18</v>
      </c>
      <c r="F8" s="36"/>
      <c r="G8" s="24" t="s">
        <v>26</v>
      </c>
    </row>
    <row r="9" spans="1:15" ht="18" x14ac:dyDescent="0.2">
      <c r="C9" s="22"/>
    </row>
    <row r="10" spans="1:15" ht="51" customHeight="1" x14ac:dyDescent="0.15">
      <c r="A10" s="36" t="s">
        <v>6</v>
      </c>
      <c r="B10" s="36"/>
      <c r="C10" s="23">
        <v>45534</v>
      </c>
      <c r="D10" s="38" t="str">
        <f>IF(OR(AND(F26&gt;F28,C10&gt;F26),AND((F28&gt;F26),(C10&gt;F28))),"ERROR: Return date cannot exceed maximum leave entitlement.","")</f>
        <v/>
      </c>
      <c r="E10" s="38"/>
      <c r="F10" s="38"/>
    </row>
    <row r="11" spans="1:15" ht="15" thickBot="1" x14ac:dyDescent="0.2"/>
    <row r="12" spans="1:15" ht="21" thickTop="1" x14ac:dyDescent="0.2">
      <c r="A12" s="35" t="s">
        <v>5</v>
      </c>
      <c r="B12" s="35"/>
      <c r="C12" s="35"/>
      <c r="D12" s="35"/>
      <c r="E12" s="35"/>
      <c r="F12" s="2">
        <f>IF(C6&lt;=G6,C6-42,G6-42)</f>
        <v>45228</v>
      </c>
      <c r="H12" s="28" t="s">
        <v>8</v>
      </c>
      <c r="I12" s="29"/>
      <c r="J12" s="29"/>
      <c r="K12" s="29"/>
      <c r="L12" s="29"/>
      <c r="M12" s="29"/>
      <c r="N12" s="30"/>
    </row>
    <row r="13" spans="1:15" ht="16" x14ac:dyDescent="0.2">
      <c r="A13" s="1"/>
      <c r="B13" s="1"/>
      <c r="C13" s="1"/>
      <c r="D13" s="1"/>
      <c r="E13" s="1"/>
      <c r="F13" s="1"/>
      <c r="H13" s="3" t="s">
        <v>10</v>
      </c>
      <c r="I13" s="1"/>
      <c r="J13" s="4">
        <f>G6</f>
        <v>45270</v>
      </c>
      <c r="K13" s="5" t="s">
        <v>11</v>
      </c>
      <c r="L13" s="4">
        <f>J13+364</f>
        <v>45634</v>
      </c>
      <c r="M13" s="1"/>
      <c r="N13" s="6"/>
    </row>
    <row r="14" spans="1:15" ht="16" x14ac:dyDescent="0.2">
      <c r="A14" s="35" t="s">
        <v>2</v>
      </c>
      <c r="B14" s="35"/>
      <c r="C14" s="35"/>
      <c r="D14" s="35"/>
      <c r="E14" s="35"/>
      <c r="F14" s="2">
        <f>C6-91</f>
        <v>45179</v>
      </c>
      <c r="H14" s="3"/>
      <c r="I14" s="1"/>
      <c r="J14" s="1"/>
      <c r="K14" s="1"/>
      <c r="L14" s="1"/>
      <c r="M14" s="1"/>
      <c r="N14" s="6"/>
    </row>
    <row r="15" spans="1:15" ht="17" thickBot="1" x14ac:dyDescent="0.25">
      <c r="A15" s="1"/>
      <c r="B15" s="1"/>
      <c r="C15" s="1"/>
      <c r="D15" s="1"/>
      <c r="E15" s="1"/>
      <c r="F15" s="1"/>
      <c r="H15" s="7" t="s">
        <v>12</v>
      </c>
      <c r="I15" s="8"/>
      <c r="J15" s="8"/>
      <c r="K15" s="8"/>
      <c r="L15" s="9" t="str">
        <f>IF(C10&lt;L13,"N/A",L13+1)</f>
        <v>N/A</v>
      </c>
      <c r="M15" s="10" t="s">
        <v>11</v>
      </c>
      <c r="N15" s="25" t="str">
        <f>IF(C10&lt;L13,"N/A",C10)</f>
        <v>N/A</v>
      </c>
    </row>
    <row r="16" spans="1:15" ht="17" thickTop="1" x14ac:dyDescent="0.2">
      <c r="A16" s="35" t="s">
        <v>3</v>
      </c>
      <c r="B16" s="35"/>
      <c r="C16" s="35"/>
      <c r="D16" s="35"/>
      <c r="E16" s="35"/>
      <c r="F16" s="2">
        <f>IF(C8="Yes",C6,(C6-34))</f>
        <v>45236</v>
      </c>
    </row>
    <row r="17" spans="1:14" ht="17" thickBot="1" x14ac:dyDescent="0.25">
      <c r="A17" s="1"/>
      <c r="B17" s="1"/>
      <c r="C17" s="1"/>
      <c r="D17" s="1"/>
      <c r="E17" s="1"/>
      <c r="F17" s="2"/>
    </row>
    <row r="18" spans="1:14" ht="17" customHeight="1" thickTop="1" x14ac:dyDescent="0.2">
      <c r="A18" s="35" t="s">
        <v>19</v>
      </c>
      <c r="B18" s="35"/>
      <c r="C18" s="35"/>
      <c r="D18" s="35"/>
      <c r="E18" s="35"/>
      <c r="F18" s="2">
        <f>C6+111</f>
        <v>45381</v>
      </c>
      <c r="J18" s="31" t="s">
        <v>14</v>
      </c>
      <c r="K18" s="32"/>
      <c r="L18" s="33"/>
    </row>
    <row r="19" spans="1:14" ht="16" x14ac:dyDescent="0.2">
      <c r="A19" s="1"/>
      <c r="B19" s="1"/>
      <c r="C19" s="1"/>
      <c r="D19" s="1"/>
      <c r="E19" s="1"/>
      <c r="F19" s="2"/>
      <c r="J19" s="13"/>
      <c r="K19" s="20" t="s">
        <v>15</v>
      </c>
      <c r="L19" s="21" t="s">
        <v>16</v>
      </c>
    </row>
    <row r="20" spans="1:14" ht="16" x14ac:dyDescent="0.2">
      <c r="A20" s="35" t="s">
        <v>20</v>
      </c>
      <c r="B20" s="35"/>
      <c r="C20" s="35"/>
      <c r="D20" s="35"/>
      <c r="E20" s="35"/>
      <c r="F20" s="2">
        <f>G6+111</f>
        <v>45381</v>
      </c>
      <c r="J20" s="14" t="s">
        <v>28</v>
      </c>
      <c r="K20" s="15">
        <v>45168</v>
      </c>
      <c r="L20" s="16">
        <v>45148</v>
      </c>
    </row>
    <row r="21" spans="1:14" ht="16" x14ac:dyDescent="0.2">
      <c r="A21" s="1"/>
      <c r="B21" s="1"/>
      <c r="C21" s="1"/>
      <c r="D21" s="1"/>
      <c r="E21" s="1"/>
      <c r="F21" s="2"/>
      <c r="J21" s="14" t="s">
        <v>31</v>
      </c>
      <c r="K21" s="39">
        <v>45532</v>
      </c>
      <c r="L21" s="16">
        <v>45516</v>
      </c>
    </row>
    <row r="22" spans="1:14" ht="17" thickBot="1" x14ac:dyDescent="0.25">
      <c r="A22" s="35" t="s">
        <v>4</v>
      </c>
      <c r="B22" s="35"/>
      <c r="C22" s="35"/>
      <c r="D22" s="35"/>
      <c r="E22" s="35"/>
      <c r="F22" s="2">
        <f>F20-42</f>
        <v>45339</v>
      </c>
      <c r="J22" s="17" t="s">
        <v>32</v>
      </c>
      <c r="K22" s="18">
        <v>45897</v>
      </c>
      <c r="L22" s="19">
        <v>45881</v>
      </c>
    </row>
    <row r="23" spans="1:14" ht="17" thickTop="1" x14ac:dyDescent="0.2">
      <c r="A23" s="1"/>
      <c r="B23" s="1"/>
      <c r="C23" s="1"/>
      <c r="D23" s="1"/>
      <c r="E23" s="1"/>
      <c r="F23" s="2"/>
      <c r="J23" s="11" t="s">
        <v>33</v>
      </c>
    </row>
    <row r="24" spans="1:14" ht="16" x14ac:dyDescent="0.2">
      <c r="A24" s="35" t="s">
        <v>21</v>
      </c>
      <c r="B24" s="35"/>
      <c r="C24" s="35"/>
      <c r="D24" s="35"/>
      <c r="E24" s="35"/>
      <c r="F24" s="2">
        <f>F20+1</f>
        <v>45382</v>
      </c>
    </row>
    <row r="25" spans="1:14" ht="16" x14ac:dyDescent="0.2">
      <c r="A25" s="1"/>
      <c r="B25" s="1"/>
      <c r="C25" s="1"/>
      <c r="D25" s="1"/>
      <c r="E25" s="1"/>
      <c r="F25" s="2"/>
    </row>
    <row r="26" spans="1:14" ht="16" x14ac:dyDescent="0.2">
      <c r="A26" s="35" t="s">
        <v>22</v>
      </c>
      <c r="B26" s="35"/>
      <c r="C26" s="35"/>
      <c r="D26" s="35"/>
      <c r="E26" s="35"/>
      <c r="F26" s="2">
        <f>F24+433</f>
        <v>45815</v>
      </c>
      <c r="H26" s="12" t="s">
        <v>25</v>
      </c>
    </row>
    <row r="27" spans="1:14" ht="16" x14ac:dyDescent="0.2">
      <c r="A27" s="1"/>
      <c r="B27" s="1"/>
      <c r="C27" s="1"/>
      <c r="D27" s="1"/>
      <c r="E27" s="1"/>
      <c r="F27" s="2"/>
      <c r="H27" s="27" t="s">
        <v>27</v>
      </c>
      <c r="I27" s="27"/>
      <c r="J27" s="27"/>
      <c r="K27" s="27"/>
      <c r="L27" s="27"/>
      <c r="M27" s="27"/>
      <c r="N27" s="27"/>
    </row>
    <row r="28" spans="1:14" ht="16" x14ac:dyDescent="0.2">
      <c r="A28" s="35" t="s">
        <v>23</v>
      </c>
      <c r="B28" s="35"/>
      <c r="C28" s="35"/>
      <c r="D28" s="35"/>
      <c r="E28" s="35"/>
      <c r="F28" s="2">
        <f>IF(G8="T", IF(F24&lt;K20,K21,IF(F24&lt;K21,K22,"Date Currently Unknown")),IF(F24&lt;L20,L21,IF(F24&lt;L21,L22,"Date Currently Unknown")))</f>
        <v>45897</v>
      </c>
      <c r="H28" s="27"/>
      <c r="I28" s="27"/>
      <c r="J28" s="27"/>
      <c r="K28" s="27"/>
      <c r="L28" s="27"/>
      <c r="M28" s="27"/>
      <c r="N28" s="27"/>
    </row>
    <row r="29" spans="1:14" ht="16" x14ac:dyDescent="0.2">
      <c r="A29" s="1"/>
      <c r="B29" s="1"/>
      <c r="C29" s="1"/>
      <c r="D29" s="1"/>
      <c r="E29" s="1"/>
      <c r="F29" s="2"/>
      <c r="H29" s="27"/>
      <c r="I29" s="27"/>
      <c r="J29" s="27"/>
      <c r="K29" s="27"/>
      <c r="L29" s="27"/>
      <c r="M29" s="27"/>
      <c r="N29" s="27"/>
    </row>
    <row r="30" spans="1:14" ht="16" x14ac:dyDescent="0.2">
      <c r="A30" s="35" t="s">
        <v>7</v>
      </c>
      <c r="B30" s="35"/>
      <c r="C30" s="35"/>
      <c r="D30" s="35"/>
      <c r="E30" s="35"/>
      <c r="F30" s="2">
        <f>C10-28</f>
        <v>45506</v>
      </c>
      <c r="H30" s="27"/>
      <c r="I30" s="27"/>
      <c r="J30" s="27"/>
      <c r="K30" s="27"/>
      <c r="L30" s="27"/>
      <c r="M30" s="27"/>
      <c r="N30" s="27"/>
    </row>
    <row r="31" spans="1:14" ht="16" x14ac:dyDescent="0.2">
      <c r="A31" s="1"/>
      <c r="B31" s="1"/>
      <c r="C31" s="1"/>
      <c r="D31" s="1"/>
      <c r="E31" s="1"/>
      <c r="F31" s="2"/>
      <c r="H31" s="27"/>
      <c r="I31" s="27"/>
      <c r="J31" s="27"/>
      <c r="K31" s="27"/>
      <c r="L31" s="27"/>
      <c r="M31" s="27"/>
      <c r="N31" s="27"/>
    </row>
    <row r="32" spans="1:14" ht="16" x14ac:dyDescent="0.2">
      <c r="A32" s="37" t="s">
        <v>17</v>
      </c>
      <c r="B32" s="37"/>
      <c r="C32" s="37"/>
      <c r="D32" s="37"/>
      <c r="E32" s="37"/>
      <c r="F32" s="2">
        <f>IF(OR(MONTH(C10)=8,MONTH(C10)=9),C10-170,F30-30)</f>
        <v>45364</v>
      </c>
    </row>
  </sheetData>
  <sheetProtection algorithmName="SHA-512" hashValue="Zf/knE4itq6l27eTL71S7pVPTALcj2ccaZBi68hYXP3XIV15by1jj6C2WgCDF0Z2FIAyGAI96quxXEVKG/AnvA==" saltValue="3eKyw3cGGdfz0YGH4ZjcaQ==" spinCount="100000" sheet="1" objects="1" scenarios="1"/>
  <mergeCells count="22">
    <mergeCell ref="A32:E32"/>
    <mergeCell ref="D10:F10"/>
    <mergeCell ref="A8:B8"/>
    <mergeCell ref="A10:B10"/>
    <mergeCell ref="E6:F6"/>
    <mergeCell ref="E8:F8"/>
    <mergeCell ref="I3:M6"/>
    <mergeCell ref="H12:N12"/>
    <mergeCell ref="J18:L18"/>
    <mergeCell ref="A1:C4"/>
    <mergeCell ref="H27:N31"/>
    <mergeCell ref="A22:E22"/>
    <mergeCell ref="A24:E24"/>
    <mergeCell ref="A26:E26"/>
    <mergeCell ref="A28:E28"/>
    <mergeCell ref="A30:E30"/>
    <mergeCell ref="A12:E12"/>
    <mergeCell ref="A14:E14"/>
    <mergeCell ref="A16:E16"/>
    <mergeCell ref="A18:E18"/>
    <mergeCell ref="A20:E20"/>
    <mergeCell ref="A6:B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D90ACCCE37664C80F7430D0EFDD92F" ma:contentTypeVersion="2" ma:contentTypeDescription="Create a new document." ma:contentTypeScope="" ma:versionID="635c82361f706faa09bf2b00b2f41d69">
  <xsd:schema xmlns:xsd="http://www.w3.org/2001/XMLSchema" xmlns:xs="http://www.w3.org/2001/XMLSchema" xmlns:p="http://schemas.microsoft.com/office/2006/metadata/properties" xmlns:ns1="http://schemas.microsoft.com/sharepoint/v3" xmlns:ns3="cb9bf83e-080a-4737-9bf5-4ddeb266a48b" targetNamespace="http://schemas.microsoft.com/office/2006/metadata/properties" ma:root="true" ma:fieldsID="126ee7d37580948a44b0faed7032e141" ns1:_="" ns3:_="">
    <xsd:import namespace="http://schemas.microsoft.com/sharepoint/v3"/>
    <xsd:import namespace="cb9bf83e-080a-4737-9bf5-4ddeb266a48b"/>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9bf83e-080a-4737-9bf5-4ddeb266a48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B1863F7-E62C-4916-A870-1B35F30C67EB}"/>
</file>

<file path=customXml/itemProps2.xml><?xml version="1.0" encoding="utf-8"?>
<ds:datastoreItem xmlns:ds="http://schemas.openxmlformats.org/officeDocument/2006/customXml" ds:itemID="{01226EF5-9291-4B9D-949E-AF460E2D096C}"/>
</file>

<file path=customXml/itemProps3.xml><?xml version="1.0" encoding="utf-8"?>
<ds:datastoreItem xmlns:ds="http://schemas.openxmlformats.org/officeDocument/2006/customXml" ds:itemID="{2F8EEB5D-EB28-43CA-BCEE-165FC854174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Mat Leave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 Nelles</cp:lastModifiedBy>
  <dcterms:created xsi:type="dcterms:W3CDTF">2020-01-21T19:56:11Z</dcterms:created>
  <dcterms:modified xsi:type="dcterms:W3CDTF">2023-10-05T15:06:49Z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0x01010009D90ACCCE37664C80F7430D0EFDD92F</vt:lpwstr>
  </property>
</Properties>
</file>